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 &amp; ROI" sheetId="1" state="visible" r:id="rId1"/>
    <sheet xmlns:r="http://schemas.openxmlformats.org/officeDocument/2006/relationships" name="Assumptions" sheetId="2" state="visible" r:id="rId2"/>
  </sheets>
  <definedNames>
    <definedName name="_xlnm.Print_Area" localSheetId="0">'Budget &amp; ROI'!$A$1:$H$45</definedName>
    <definedName name="_xlnm.Print_Area" localSheetId="1">'Assumptions'!$A$1:$C$20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"/>
    <numFmt numFmtId="165" formatCode="0.0%"/>
    <numFmt numFmtId="166" formatCode="0.0"/>
    <numFmt numFmtId="167" formatCode="&quot;$&quot;#,##0.00"/>
    <numFmt numFmtId="168" formatCode="0.0&quot;x&quot;"/>
  </numFmts>
  <fonts count="13">
    <font>
      <name val="Calibri"/>
      <family val="2"/>
      <color theme="1"/>
      <sz val="11"/>
      <scheme val="minor"/>
    </font>
    <font>
      <name val="Georgia"/>
      <b val="1"/>
      <color rgb="001C2333"/>
      <sz val="18"/>
    </font>
    <font>
      <name val="Calibri"/>
      <b val="1"/>
      <color rgb="0024304F"/>
      <sz val="12"/>
    </font>
    <font>
      <name val="Calibri"/>
      <sz val="11"/>
    </font>
    <font>
      <name val="Calibri"/>
      <i val="1"/>
      <color rgb="00667085"/>
      <sz val="11"/>
    </font>
    <font>
      <name val="Calibri"/>
      <b val="1"/>
      <color rgb="0024304F"/>
      <sz val="13"/>
    </font>
    <font>
      <name val="Calibri"/>
      <b val="1"/>
      <color rgb="00FFFFFF"/>
      <sz val="11"/>
    </font>
    <font>
      <name val="Calibri"/>
      <i val="1"/>
      <color rgb="00667085"/>
      <sz val="10"/>
    </font>
    <font>
      <name val="Calibri"/>
      <b val="1"/>
      <color rgb="00141B2E"/>
      <sz val="11"/>
    </font>
    <font>
      <i val="1"/>
      <color rgb="00667085"/>
    </font>
    <font>
      <b val="1"/>
      <color rgb="00B87F2A"/>
    </font>
    <font>
      <b val="1"/>
    </font>
    <font>
      <b val="1"/>
      <color rgb="001C2333"/>
    </font>
  </fonts>
  <fills count="4">
    <fill>
      <patternFill/>
    </fill>
    <fill>
      <patternFill patternType="gray125"/>
    </fill>
    <fill>
      <patternFill patternType="solid">
        <fgColor rgb="00141B2E"/>
      </patternFill>
    </fill>
    <fill>
      <patternFill patternType="solid">
        <fgColor rgb="00D69A3C"/>
      </patternFill>
    </fill>
  </fills>
  <borders count="5">
    <border>
      <left/>
      <right/>
      <top/>
      <bottom/>
      <diagonal/>
    </border>
    <border>
      <left style="thin">
        <color rgb="00D8DEEC"/>
      </left>
      <right style="thin">
        <color rgb="00D8DEEC"/>
      </right>
      <top style="thin">
        <color rgb="00D8DEEC"/>
      </top>
      <bottom style="thin">
        <color rgb="00D8DEEC"/>
      </bottom>
    </border>
    <border>
      <left/>
      <right/>
      <top style="thin">
        <color rgb="00D8DEEC"/>
      </top>
      <bottom/>
      <diagonal/>
    </border>
    <border>
      <left/>
      <right style="thin">
        <color rgb="00D8DEEC"/>
      </right>
      <top style="thin">
        <color rgb="00D8DEEC"/>
      </top>
      <bottom/>
      <diagonal/>
    </border>
    <border>
      <left/>
      <right style="thin">
        <color rgb="00D8DEEC"/>
      </right>
      <top style="thin">
        <color rgb="00D8DEEC"/>
      </top>
      <bottom style="thin">
        <color rgb="00D8DEEC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7" fillId="0" borderId="1" pivotButton="0" quotePrefix="0" xfId="0"/>
    <xf numFmtId="164" fontId="0" fillId="0" borderId="1" pivotButton="0" quotePrefix="0" xfId="0"/>
    <xf numFmtId="0" fontId="8" fillId="3" borderId="1" pivotButton="0" quotePrefix="0" xfId="0"/>
    <xf numFmtId="0" fontId="0" fillId="3" borderId="1" pivotButton="0" quotePrefix="0" xfId="0"/>
    <xf numFmtId="164" fontId="8" fillId="3" borderId="1" pivotButton="0" quotePrefix="0" xfId="0"/>
    <xf numFmtId="0" fontId="9" fillId="0" borderId="0" pivotButton="0" quotePrefix="0" xfId="0"/>
    <xf numFmtId="167" fontId="10" fillId="0" borderId="0" pivotButton="0" quotePrefix="0" xfId="0"/>
    <xf numFmtId="2" fontId="0" fillId="0" borderId="1" pivotButton="0" quotePrefix="0" xfId="0"/>
    <xf numFmtId="0" fontId="0" fillId="0" borderId="4" pivotButton="0" quotePrefix="0" xfId="0"/>
    <xf numFmtId="2" fontId="11" fillId="0" borderId="1" pivotButton="0" quotePrefix="0" xfId="0"/>
    <xf numFmtId="0" fontId="12" fillId="0" borderId="0" pivotButton="0" quotePrefix="0" xfId="0"/>
    <xf numFmtId="164" fontId="12" fillId="0" borderId="0" pivotButton="0" quotePrefix="0" xfId="0"/>
    <xf numFmtId="9" fontId="10" fillId="0" borderId="0" pivotButton="0" quotePrefix="0" xfId="0"/>
    <xf numFmtId="168" fontId="1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6" fontId="0" fillId="0" borderId="1" pivotButton="0" quotePrefix="0" xfId="0"/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Program cost by line item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'Budget &amp; ROI'!C5</f>
            </strRef>
          </tx>
          <spPr>
            <a:ln xmlns:a="http://schemas.openxmlformats.org/drawingml/2006/main">
              <a:prstDash val="solid"/>
            </a:ln>
          </spPr>
          <cat>
            <numRef>
              <f>'Budget &amp; ROI'!$A$6:$A$10</f>
            </numRef>
          </cat>
          <val>
            <numRef>
              <f>'Budget &amp; ROI'!$C$6:$C$10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</a:t>
                </a:r>
              </a:p>
            </rich>
          </tx>
        </title>
        <numFmt formatCode="&quot;$&quot;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576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workbookViewId="0">
      <selection activeCell="A1" sqref="A1"/>
    </sheetView>
  </sheetViews>
  <sheetFormatPr baseColWidth="8" defaultRowHeight="15"/>
  <cols>
    <col width="42" customWidth="1" min="1" max="1"/>
    <col width="24" customWidth="1" min="2" max="2"/>
    <col width="16" customWidth="1" min="3" max="3"/>
    <col width="4" customWidth="1" min="4" max="4"/>
  </cols>
  <sheetData>
    <row r="1" ht="26" customHeight="1">
      <c r="A1" s="1" t="inlineStr">
        <is>
          <t>Leadership Accelerator — Budget &amp; ROI</t>
        </is>
      </c>
    </row>
    <row r="2">
      <c r="A2" s="2" t="inlineStr">
        <is>
          <t>Solstice Advisory · Cohort 1, FY27 — every total below is a live formula</t>
        </is>
      </c>
    </row>
    <row r="4">
      <c r="A4" s="3" t="inlineStr">
        <is>
          <t>Program cost</t>
        </is>
      </c>
    </row>
    <row r="5" ht="22" customHeight="1">
      <c r="A5" s="4" t="inlineStr">
        <is>
          <t>Line item</t>
        </is>
      </c>
      <c r="B5" s="4" t="inlineStr">
        <is>
          <t>Basis</t>
        </is>
      </c>
      <c r="C5" s="4" t="inlineStr">
        <is>
          <t>Amount</t>
        </is>
      </c>
    </row>
    <row r="6">
      <c r="A6" s="5" t="inlineStr">
        <is>
          <t>External facilitator &amp; coaching</t>
        </is>
      </c>
      <c r="B6" s="6" t="inlineStr">
        <is>
          <t>Flat, whole cohort</t>
        </is>
      </c>
      <c r="C6" s="7">
        <f>Assumptions!$B$9</f>
        <v/>
      </c>
    </row>
    <row r="7">
      <c r="A7" s="5" t="inlineStr">
        <is>
          <t>360 assessment platform</t>
        </is>
      </c>
      <c r="B7" s="6" t="inlineStr">
        <is>
          <t>Cohort size × per-participant fee</t>
        </is>
      </c>
      <c r="C7" s="7">
        <f>Assumptions!$B$4*Assumptions!$B$10</f>
        <v/>
      </c>
    </row>
    <row r="8">
      <c r="A8" s="5" t="inlineStr">
        <is>
          <t>Kickoff + capstone in-person events</t>
        </is>
      </c>
      <c r="B8" s="6" t="inlineStr">
        <is>
          <t>Flat</t>
        </is>
      </c>
      <c r="C8" s="7">
        <f>Assumptions!$B$11</f>
        <v/>
      </c>
    </row>
    <row r="9">
      <c r="A9" s="5" t="inlineStr">
        <is>
          <t>Portal build + workbooks/materials</t>
        </is>
      </c>
      <c r="B9" s="6" t="inlineStr">
        <is>
          <t>Flat</t>
        </is>
      </c>
      <c r="C9" s="7">
        <f>Assumptions!$B$12</f>
        <v/>
      </c>
    </row>
    <row r="10">
      <c r="A10" s="5" t="inlineStr">
        <is>
          <t>Internal L&amp;D lead time</t>
        </is>
      </c>
      <c r="B10" s="6" t="inlineStr">
        <is>
          <t>Lead hours × loaded hourly rate</t>
        </is>
      </c>
      <c r="C10" s="7">
        <f>Assumptions!$B$13*Assumptions!$B$14</f>
        <v/>
      </c>
    </row>
    <row r="11">
      <c r="A11" s="8" t="inlineStr">
        <is>
          <t>Total program cost</t>
        </is>
      </c>
      <c r="B11" s="9" t="n"/>
      <c r="C11" s="10">
        <f>SUM(C6:C10)</f>
        <v/>
      </c>
    </row>
    <row r="12">
      <c r="A12" s="11" t="inlineStr">
        <is>
          <t>Cost per participant</t>
        </is>
      </c>
      <c r="C12" s="12">
        <f>C11/Assumptions!$B$4</f>
        <v/>
      </c>
    </row>
    <row r="14">
      <c r="A14" s="3" t="inlineStr">
        <is>
          <t>Projected retention value (Year 1)</t>
        </is>
      </c>
    </row>
    <row r="15" ht="22" customHeight="1">
      <c r="A15" s="4" t="inlineStr">
        <is>
          <t>Line item</t>
        </is>
      </c>
      <c r="B15" s="4" t="inlineStr">
        <is>
          <t>Basis</t>
        </is>
      </c>
      <c r="C15" s="4" t="inlineStr">
        <is>
          <t>Amount</t>
        </is>
      </c>
    </row>
    <row r="16">
      <c r="A16" s="5" t="inlineStr">
        <is>
          <t>Baseline expected departures/yr</t>
        </is>
      </c>
      <c r="B16" s="13">
        <f>Assumptions!$B$4*Assumptions!$B$16</f>
        <v/>
      </c>
      <c r="C16" s="13">
        <f>Assumptions!$B$4*Assumptions!$B$16</f>
        <v/>
      </c>
    </row>
    <row r="17">
      <c r="A17" s="5" t="inlineStr">
        <is>
          <t>Target expected departures/yr</t>
        </is>
      </c>
      <c r="B17" s="13">
        <f>Assumptions!$B$4*Assumptions!$B$17</f>
        <v/>
      </c>
      <c r="C17" s="13">
        <f>Assumptions!$B$4*Assumptions!$B$17</f>
        <v/>
      </c>
    </row>
    <row r="18">
      <c r="A18" s="5" t="inlineStr">
        <is>
          <t>Departures avoided/yr</t>
        </is>
      </c>
      <c r="B18" s="14" t="n"/>
      <c r="C18" s="15">
        <f>C16-C17</f>
        <v/>
      </c>
    </row>
    <row r="19">
      <c r="A19" s="5" t="inlineStr">
        <is>
          <t>Replacement cost per departure</t>
        </is>
      </c>
      <c r="B19" s="7">
        <f>Assumptions!$B$18*Assumptions!$B$19</f>
        <v/>
      </c>
      <c r="C19" s="7">
        <f>Assumptions!$B$18*Assumptions!$B$19</f>
        <v/>
      </c>
    </row>
    <row r="20">
      <c r="A20" s="8" t="inlineStr">
        <is>
          <t>Retention value</t>
        </is>
      </c>
      <c r="B20" s="9" t="n"/>
      <c r="C20" s="10">
        <f>C18*C19</f>
        <v/>
      </c>
    </row>
    <row r="21">
      <c r="A21" s="16" t="inlineStr">
        <is>
          <t>Net benefit (Year 1)</t>
        </is>
      </c>
      <c r="C21" s="17">
        <f>C20-C11</f>
        <v/>
      </c>
    </row>
    <row r="22">
      <c r="A22" s="11" t="inlineStr">
        <is>
          <t>ROI (net benefit ÷ program cost)</t>
        </is>
      </c>
      <c r="C22" s="18">
        <f>C21/C11</f>
        <v/>
      </c>
    </row>
    <row r="23">
      <c r="A23" s="11" t="inlineStr">
        <is>
          <t>Return multiple (retention value ÷ cost)</t>
        </is>
      </c>
      <c r="C23" s="19">
        <f>C20/C11</f>
        <v/>
      </c>
    </row>
  </sheetData>
  <mergeCells count="7">
    <mergeCell ref="A21:B21"/>
    <mergeCell ref="A22:B22"/>
    <mergeCell ref="A1:C1"/>
    <mergeCell ref="A23:B23"/>
    <mergeCell ref="A18:B18"/>
    <mergeCell ref="A2:C2"/>
    <mergeCell ref="A12:B12"/>
  </mergeCells>
  <pageMargins left="0.4" right="0.4" top="0.4" bottom="0.4" header="0.5" footer="0.5"/>
  <pageSetup orientation="portrait" fitToHeight="2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selection activeCell="A1" sqref="A1"/>
    </sheetView>
  </sheetViews>
  <sheetFormatPr baseColWidth="8" defaultRowHeight="15"/>
  <cols>
    <col width="56" customWidth="1" min="1" max="1"/>
    <col width="16" customWidth="1" min="2" max="2"/>
  </cols>
  <sheetData>
    <row r="1" ht="26" customHeight="1">
      <c r="A1" s="1" t="inlineStr">
        <is>
          <t>Leadership Accelerator — Cohort 1 Assumptions</t>
        </is>
      </c>
    </row>
    <row r="3">
      <c r="A3" s="20" t="inlineStr">
        <is>
          <t>Program scope</t>
        </is>
      </c>
    </row>
    <row r="4">
      <c r="A4" s="21" t="inlineStr">
        <is>
          <t>Cohort size (Associates)</t>
        </is>
      </c>
      <c r="B4" s="5" t="n">
        <v>24</v>
      </c>
    </row>
    <row r="5">
      <c r="A5" s="21" t="inlineStr">
        <is>
          <t>Peer triads (cohort size ÷ 3)</t>
        </is>
      </c>
      <c r="B5" s="22">
        <f>B4/3</f>
        <v/>
      </c>
    </row>
    <row r="6">
      <c r="A6" s="21" t="inlineStr">
        <is>
          <t>Modules</t>
        </is>
      </c>
      <c r="B6" s="5" t="n">
        <v>6</v>
      </c>
    </row>
    <row r="7">
      <c r="A7" s="21" t="inlineStr">
        <is>
          <t>Program length (weeks)</t>
        </is>
      </c>
      <c r="B7" s="5" t="n">
        <v>12</v>
      </c>
    </row>
    <row r="8">
      <c r="A8" s="20" t="inlineStr">
        <is>
          <t>Program cost inputs</t>
        </is>
      </c>
    </row>
    <row r="9">
      <c r="A9" s="21" t="inlineStr">
        <is>
          <t>External facilitator &amp; coaching (flat, whole cohort)</t>
        </is>
      </c>
      <c r="B9" s="7" t="n">
        <v>15000</v>
      </c>
    </row>
    <row r="10">
      <c r="A10" s="21" t="inlineStr">
        <is>
          <t>360 assessment platform, per participant</t>
        </is>
      </c>
      <c r="B10" s="7" t="n">
        <v>200</v>
      </c>
    </row>
    <row r="11">
      <c r="A11" s="21" t="inlineStr">
        <is>
          <t>Kickoff + capstone in-person events (flat)</t>
        </is>
      </c>
      <c r="B11" s="7" t="n">
        <v>12000</v>
      </c>
    </row>
    <row r="12">
      <c r="A12" s="21" t="inlineStr">
        <is>
          <t>Portal build + workbooks/materials (flat)</t>
        </is>
      </c>
      <c r="B12" s="7" t="n">
        <v>3200</v>
      </c>
    </row>
    <row r="13">
      <c r="A13" s="21" t="inlineStr">
        <is>
          <t>Internal L&amp;D lead hours on this cohort</t>
        </is>
      </c>
      <c r="B13" s="5" t="n">
        <v>120</v>
      </c>
    </row>
    <row r="14">
      <c r="A14" s="21" t="inlineStr">
        <is>
          <t>Internal L&amp;D lead fully-loaded hourly rate</t>
        </is>
      </c>
      <c r="B14" s="7" t="n">
        <v>85</v>
      </c>
    </row>
    <row r="15">
      <c r="A15" s="20" t="inlineStr">
        <is>
          <t>Retention value inputs</t>
        </is>
      </c>
    </row>
    <row r="16">
      <c r="A16" s="21" t="inlineStr">
        <is>
          <t>Baseline voluntary attrition, Senior Associates (3-yr avg)</t>
        </is>
      </c>
      <c r="B16" s="23" t="n">
        <v>0.18</v>
      </c>
    </row>
    <row r="17">
      <c r="A17" s="21" t="inlineStr">
        <is>
          <t>Target attrition with this program</t>
        </is>
      </c>
      <c r="B17" s="23" t="n">
        <v>0.1</v>
      </c>
    </row>
    <row r="18">
      <c r="A18" s="21" t="inlineStr">
        <is>
          <t>Average fully-loaded Senior Associate salary</t>
        </is>
      </c>
      <c r="B18" s="7" t="n">
        <v>120000</v>
      </c>
    </row>
    <row r="19">
      <c r="A19" s="21" t="inlineStr">
        <is>
          <t>Replacement cost, % of salary (recruiting + ramp)</t>
        </is>
      </c>
      <c r="B19" s="23" t="n">
        <v>0.8</v>
      </c>
    </row>
  </sheetData>
  <mergeCells count="1">
    <mergeCell ref="A1:C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2026-09-21T21:52:50Z</dcterms:created>
  <dcterms:modified xmlns:dcterms="http://purl.org/dc/terms/" xmlns:xsi="http://www.w3.org/2001/XMLSchema-instance" xsi:type="dcterms:W3CDTF">2026-09-21T21:52:50Z</dcterms:modified>
</cp:coreProperties>
</file>